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איכות" sheetId="3" r:id="rId1"/>
    <sheet name="איכות + מחיר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3" l="1"/>
  <c r="L12" i="3"/>
  <c r="L9" i="3"/>
  <c r="K8" i="3" s="1"/>
  <c r="L7" i="3"/>
  <c r="L6" i="3"/>
  <c r="K5" i="3" s="1"/>
  <c r="I19" i="3"/>
  <c r="J12" i="3"/>
  <c r="J9" i="3"/>
  <c r="I8" i="3" s="1"/>
  <c r="J7" i="3"/>
  <c r="J6" i="3"/>
  <c r="I5" i="3" s="1"/>
  <c r="G19" i="3"/>
  <c r="H12" i="3"/>
  <c r="H9" i="3"/>
  <c r="G8" i="3" s="1"/>
  <c r="H7" i="3"/>
  <c r="H6" i="3"/>
  <c r="F12" i="3"/>
  <c r="F9" i="3"/>
  <c r="F6" i="3"/>
  <c r="D5" i="3"/>
  <c r="D25" i="3" s="1"/>
  <c r="D8" i="3"/>
  <c r="D19" i="3"/>
  <c r="D13" i="3"/>
  <c r="K13" i="3" s="1"/>
  <c r="K11" i="3" l="1"/>
  <c r="G11" i="3"/>
  <c r="I11" i="3"/>
  <c r="G5" i="3"/>
  <c r="E11" i="3"/>
  <c r="G13" i="3"/>
  <c r="G25" i="3" s="1"/>
  <c r="G26" i="3" s="1"/>
  <c r="I13" i="3"/>
  <c r="I25" i="3" s="1"/>
  <c r="I26" i="3" s="1"/>
  <c r="K25" i="3"/>
  <c r="K26" i="3" s="1"/>
  <c r="F7" i="3"/>
  <c r="E5" i="3" l="1"/>
  <c r="B9" i="4" l="1"/>
  <c r="E8" i="3" l="1"/>
  <c r="E13" i="3"/>
  <c r="E19" i="3"/>
  <c r="E25" i="3" l="1"/>
  <c r="E7" i="4"/>
  <c r="F7" i="4"/>
  <c r="G7" i="4"/>
  <c r="E26" i="3" l="1"/>
  <c r="D7" i="4"/>
  <c r="E5" i="4" l="1"/>
  <c r="E8" i="4" s="1"/>
  <c r="E9" i="4" s="1"/>
  <c r="F5" i="4"/>
  <c r="F8" i="4" s="1"/>
  <c r="F9" i="4" s="1"/>
  <c r="D5" i="4"/>
  <c r="D8" i="4" s="1"/>
  <c r="D9" i="4" s="1"/>
  <c r="G5" i="4"/>
  <c r="G8" i="4" s="1"/>
  <c r="G9" i="4" s="1"/>
  <c r="D10" i="4" l="1"/>
  <c r="G10" i="4"/>
  <c r="E10" i="4"/>
  <c r="F10" i="4"/>
</calcChain>
</file>

<file path=xl/sharedStrings.xml><?xml version="1.0" encoding="utf-8"?>
<sst xmlns="http://schemas.openxmlformats.org/spreadsheetml/2006/main" count="59" uniqueCount="51">
  <si>
    <t>מס' סעיף</t>
  </si>
  <si>
    <t>קריטריון</t>
  </si>
  <si>
    <t>משקל בציון האיכות</t>
  </si>
  <si>
    <t>נימוק / ציון גלם</t>
  </si>
  <si>
    <t>ניקוד</t>
  </si>
  <si>
    <t>סה"כ ציון איכות</t>
  </si>
  <si>
    <t>מעבר סף איכות</t>
  </si>
  <si>
    <t>ניסיון מנהל ההפקה</t>
  </si>
  <si>
    <t>ניסיון בהפקת אירועים ממושכים</t>
  </si>
  <si>
    <t>בחינת ההצעה הכתובה</t>
  </si>
  <si>
    <t>ראיון + פרזנטציה</t>
  </si>
  <si>
    <t>התאמת הקונספט למטרות שבוע החלל</t>
  </si>
  <si>
    <t>התאמה לקהל היעד</t>
  </si>
  <si>
    <t>קוהרנטיות ההצעה</t>
  </si>
  <si>
    <t>ניסיון בהפקת אירועים בתחומי המדעים לקהל הרחב:
• אירוע בתחומי המדעים – 1 נק'
• אירוע פתוח לקהל הרחב שכלל התנסות חווייתית  – 2 נק'
• אירוע העונה על שני התנאים הנ"ל – 3 נק'</t>
  </si>
  <si>
    <t>הצעת המחיר</t>
  </si>
  <si>
    <t>ציון מחיר מנורמל</t>
  </si>
  <si>
    <t>ציון איכות</t>
  </si>
  <si>
    <t>ציון מחיר</t>
  </si>
  <si>
    <t>סה"כ ציון</t>
  </si>
  <si>
    <t>דירוג המציעים</t>
  </si>
  <si>
    <r>
      <t xml:space="preserve">ניסיון בהפקת אירועים / פרויקטים </t>
    </r>
    <r>
      <rPr>
        <u/>
        <sz val="11"/>
        <rFont val="Arial"/>
        <family val="2"/>
      </rPr>
      <t>רבי מוקדים</t>
    </r>
  </si>
  <si>
    <t xml:space="preserve">התרשמות מהצגת התכנית האופרטיבית המוצעת לביצוע האירועים – תכנון מפורט של האירועים ותכנית לוגיסטית סדורה להפקתם, לרבות: מיקום מתחמי האירועים והתאמתם לפעילות, כניסה ויציאה של קהל ממתחם האירועים, שימוש באמצעים טכניים, תכנית בטיחות, נגישות וכיו"ב </t>
  </si>
  <si>
    <t xml:space="preserve">התרשמות מיכולתו של המציע לעמוד בלוחות הזמנים המיועדים לתכנית ולספק מענה וגמישות בזמן קצר במימוש הפרויקט </t>
  </si>
  <si>
    <t xml:space="preserve">התרשמות מניסיון מנהל ההפקה המוצע בהפקת אירועים בעלי אופי ומורכבות דומים לאירועים שבמכרז זה: התמודדות עם קהל רב במספר מוקדים, הפקה דינמית הכוללת שינויים וכניסה ויציאה תכופות של קהל, תיאום עם גורמי הפקה נוספים במקום האירוע וכו' </t>
  </si>
  <si>
    <t>התרשמות ממנהל המיתוג ומהצעת המיתוג: ידע ומקצועיות, הצגת הצעת המיתוג הפעילות, ישימות התוכנית בשטח.</t>
  </si>
  <si>
    <t>חדשנות, מקוריות ויצירתיות</t>
  </si>
  <si>
    <t>איכות וגיוון התוכן המוצע, וכן היותו רב-שימושי בעתיד</t>
  </si>
  <si>
    <t>13.6.1</t>
  </si>
  <si>
    <t>13.6.2</t>
  </si>
  <si>
    <t>13.6.3</t>
  </si>
  <si>
    <t>13.6.4</t>
  </si>
  <si>
    <t>13.6.5</t>
  </si>
  <si>
    <t>13.6.5.1</t>
  </si>
  <si>
    <t>13.6.5.2</t>
  </si>
  <si>
    <t>13.6.5.3</t>
  </si>
  <si>
    <t>13.6.5.4</t>
  </si>
  <si>
    <t>13.6.5.5</t>
  </si>
  <si>
    <t>13.6.4.1</t>
  </si>
  <si>
    <t>13.6.4.2</t>
  </si>
  <si>
    <t>13.6.4.3</t>
  </si>
  <si>
    <t>13.6.4.4</t>
  </si>
  <si>
    <t>13.6.4.5</t>
  </si>
  <si>
    <t>13.6.1.1</t>
  </si>
  <si>
    <t>13.6.1.2</t>
  </si>
  <si>
    <t>13.6.2.1</t>
  </si>
  <si>
    <t>13.6.2.2</t>
  </si>
  <si>
    <t>ניסיון מנהל התוכן</t>
  </si>
  <si>
    <t>ניסיון המציע בהפקת אירועים</t>
  </si>
  <si>
    <t>ניסיון באירועים בתחומי המדעים</t>
  </si>
  <si>
    <t xml:space="preserve">התרשמות מהקונספט ומהצעת התוכן המוצעים לשבוע החלל ולאירועים הנערכים במסגרתו, וממנהל התוכן: יצירתיות, מקוריות, שימוש באלמנטים מגוונים, כמות ומגוון עמדות הפעילות, רב-שימושיות התוכן המוצע (בדגש על פלטפורמות מקוונות), החוויה הצפויה למבקרים, ידע ומקצועיות בתחום החלל וכו'. המציע ישים דגש בהצגה על הדרכים ליישום הקונספט המוצע . ידע בתחום פדגוגיה רגישת מגדר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</si>
</sst>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₪&quot;\ #,##0"/>
  </numFmts>
  <fonts count="1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3"/>
      <color theme="0"/>
      <name val="Arial"/>
      <family val="2"/>
      <charset val="177"/>
    </font>
    <font>
      <b/>
      <sz val="12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b/>
      <sz val="11"/>
      <color theme="0"/>
      <name val="Arial"/>
      <family val="2"/>
      <scheme val="minor"/>
    </font>
    <font>
      <u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2">
    <xf numFmtId="0" fontId="0" fillId="0" borderId="0" xfId="0"/>
    <xf numFmtId="0" fontId="10" fillId="6" borderId="32" xfId="0" applyFont="1" applyFill="1" applyBorder="1" applyAlignment="1" applyProtection="1">
      <alignment horizontal="center" vertical="center" wrapText="1" readingOrder="2"/>
      <protection hidden="1"/>
    </xf>
    <xf numFmtId="0" fontId="7" fillId="7" borderId="25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6" xfId="0" applyFont="1" applyFill="1" applyBorder="1" applyAlignment="1" applyProtection="1">
      <alignment horizontal="right" vertical="center" wrapText="1" readingOrder="2"/>
      <protection locked="0" hidden="1"/>
    </xf>
    <xf numFmtId="9" fontId="7" fillId="7" borderId="46" xfId="0" applyNumberFormat="1" applyFont="1" applyFill="1" applyBorder="1" applyAlignment="1" applyProtection="1">
      <alignment horizontal="center" vertical="center" wrapText="1" readingOrder="2"/>
      <protection locked="0" hidden="1"/>
    </xf>
    <xf numFmtId="1" fontId="7" fillId="7" borderId="36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7" fillId="7" borderId="16" xfId="0" applyFont="1" applyFill="1" applyBorder="1" applyAlignment="1" applyProtection="1">
      <alignment horizontal="right" vertical="center" wrapText="1" readingOrder="2"/>
      <protection locked="0" hidden="1"/>
    </xf>
    <xf numFmtId="9" fontId="7" fillId="7" borderId="0" xfId="0" applyNumberFormat="1" applyFont="1" applyFill="1" applyBorder="1" applyAlignment="1" applyProtection="1">
      <alignment horizontal="center" vertical="center" wrapText="1" readingOrder="2"/>
      <protection locked="0" hidden="1"/>
    </xf>
    <xf numFmtId="1" fontId="7" fillId="7" borderId="43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7" fillId="7" borderId="27" xfId="0" applyFont="1" applyFill="1" applyBorder="1" applyAlignment="1" applyProtection="1">
      <alignment horizontal="center" vertical="center" wrapText="1" readingOrder="2"/>
      <protection locked="0" hidden="1"/>
    </xf>
    <xf numFmtId="0" fontId="8" fillId="7" borderId="12" xfId="0" applyFont="1" applyFill="1" applyBorder="1" applyAlignment="1" applyProtection="1">
      <alignment horizontal="right" vertical="center" wrapText="1" readingOrder="2"/>
      <protection hidden="1"/>
    </xf>
    <xf numFmtId="9" fontId="6" fillId="7" borderId="18" xfId="1" applyFont="1" applyFill="1" applyBorder="1" applyAlignment="1" applyProtection="1">
      <alignment horizontal="center" vertical="center" wrapText="1" readingOrder="2"/>
      <protection hidden="1"/>
    </xf>
    <xf numFmtId="0" fontId="7" fillId="7" borderId="43" xfId="0" applyFont="1" applyFill="1" applyBorder="1" applyAlignment="1" applyProtection="1">
      <alignment horizontal="center" vertical="center" wrapText="1" readingOrder="2"/>
      <protection locked="0" hidden="1"/>
    </xf>
    <xf numFmtId="1" fontId="7" fillId="7" borderId="18" xfId="0" applyNumberFormat="1" applyFont="1" applyFill="1" applyBorder="1" applyAlignment="1" applyProtection="1">
      <alignment horizontal="center" vertical="center" wrapText="1" readingOrder="2"/>
      <protection locked="0" hidden="1"/>
    </xf>
    <xf numFmtId="1" fontId="7" fillId="7" borderId="11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8" fillId="7" borderId="9" xfId="0" applyFont="1" applyFill="1" applyBorder="1" applyAlignment="1" applyProtection="1">
      <alignment horizontal="right" vertical="center" wrapText="1" readingOrder="2"/>
      <protection hidden="1"/>
    </xf>
    <xf numFmtId="9" fontId="6" fillId="7" borderId="30" xfId="1" applyFont="1" applyFill="1" applyBorder="1" applyAlignment="1" applyProtection="1">
      <alignment horizontal="center" vertical="center" wrapText="1" readingOrder="2"/>
      <protection hidden="1"/>
    </xf>
    <xf numFmtId="0" fontId="7" fillId="7" borderId="45" xfId="0" applyFont="1" applyFill="1" applyBorder="1" applyAlignment="1" applyProtection="1">
      <alignment horizontal="center" vertical="center" wrapText="1" readingOrder="2"/>
      <protection locked="0" hidden="1"/>
    </xf>
    <xf numFmtId="1" fontId="7" fillId="7" borderId="8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8" fillId="7" borderId="6" xfId="0" applyFont="1" applyFill="1" applyBorder="1" applyAlignment="1" applyProtection="1">
      <alignment horizontal="right" vertical="center" wrapText="1" readingOrder="2"/>
      <protection hidden="1"/>
    </xf>
    <xf numFmtId="9" fontId="6" fillId="7" borderId="20" xfId="1" applyFont="1" applyFill="1" applyBorder="1" applyAlignment="1" applyProtection="1">
      <alignment horizontal="center" vertical="center" wrapText="1" readingOrder="2"/>
      <protection hidden="1"/>
    </xf>
    <xf numFmtId="0" fontId="7" fillId="7" borderId="44" xfId="0" applyFont="1" applyFill="1" applyBorder="1" applyAlignment="1" applyProtection="1">
      <alignment horizontal="center" vertical="center" wrapText="1" readingOrder="2"/>
      <protection locked="0" hidden="1"/>
    </xf>
    <xf numFmtId="1" fontId="7" fillId="7" borderId="5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8" fillId="7" borderId="28" xfId="0" applyFont="1" applyFill="1" applyBorder="1" applyAlignment="1" applyProtection="1">
      <alignment horizontal="right" vertical="center" wrapText="1" readingOrder="2"/>
      <protection hidden="1"/>
    </xf>
    <xf numFmtId="0" fontId="4" fillId="9" borderId="24" xfId="0" applyFont="1" applyFill="1" applyBorder="1" applyAlignment="1" applyProtection="1">
      <alignment horizontal="center" vertical="center" wrapText="1" readingOrder="2"/>
      <protection hidden="1"/>
    </xf>
    <xf numFmtId="0" fontId="4" fillId="9" borderId="3" xfId="0" applyFont="1" applyFill="1" applyBorder="1" applyAlignment="1" applyProtection="1">
      <alignment horizontal="right" vertical="center" wrapText="1" readingOrder="2"/>
      <protection hidden="1"/>
    </xf>
    <xf numFmtId="9" fontId="5" fillId="9" borderId="38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3" borderId="7" xfId="0" applyFont="1" applyFill="1" applyBorder="1" applyAlignment="1" applyProtection="1">
      <alignment horizontal="center" vertical="center" wrapText="1" readingOrder="2"/>
      <protection hidden="1"/>
    </xf>
    <xf numFmtId="0" fontId="5" fillId="3" borderId="30" xfId="0" applyFont="1" applyFill="1" applyBorder="1" applyAlignment="1" applyProtection="1">
      <alignment horizontal="center" vertical="center" wrapText="1" readingOrder="2"/>
      <protection hidden="1"/>
    </xf>
    <xf numFmtId="14" fontId="4" fillId="9" borderId="24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9" borderId="12" xfId="0" applyFont="1" applyFill="1" applyBorder="1" applyAlignment="1" applyProtection="1">
      <alignment horizontal="right" vertical="center" wrapText="1" readingOrder="2"/>
      <protection hidden="1"/>
    </xf>
    <xf numFmtId="1" fontId="7" fillId="7" borderId="19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7" fillId="7" borderId="4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17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8" xfId="0" applyFont="1" applyFill="1" applyBorder="1" applyAlignment="1" applyProtection="1">
      <alignment horizontal="center" vertical="center" wrapText="1" readingOrder="2"/>
      <protection locked="0" hidden="1"/>
    </xf>
    <xf numFmtId="0" fontId="0" fillId="0" borderId="0" xfId="0" applyProtection="1">
      <protection hidden="1"/>
    </xf>
    <xf numFmtId="0" fontId="12" fillId="10" borderId="21" xfId="0" applyFont="1" applyFill="1" applyBorder="1" applyAlignment="1" applyProtection="1">
      <alignment horizontal="center" vertical="center" readingOrder="2"/>
      <protection hidden="1"/>
    </xf>
    <xf numFmtId="0" fontId="12" fillId="10" borderId="47" xfId="0" applyFont="1" applyFill="1" applyBorder="1" applyAlignment="1" applyProtection="1">
      <alignment horizontal="center" vertical="center" readingOrder="2"/>
      <protection hidden="1"/>
    </xf>
    <xf numFmtId="0" fontId="12" fillId="4" borderId="26" xfId="0" applyFont="1" applyFill="1" applyBorder="1" applyAlignment="1" applyProtection="1">
      <alignment horizontal="center" vertical="center" wrapText="1"/>
      <protection hidden="1"/>
    </xf>
    <xf numFmtId="0" fontId="12" fillId="4" borderId="41" xfId="0" applyFont="1" applyFill="1" applyBorder="1" applyAlignment="1" applyProtection="1">
      <alignment horizontal="center" vertical="center" wrapText="1"/>
      <protection hidden="1"/>
    </xf>
    <xf numFmtId="0" fontId="2" fillId="8" borderId="42" xfId="0" applyFont="1" applyFill="1" applyBorder="1" applyAlignment="1" applyProtection="1">
      <alignment vertical="center"/>
      <protection hidden="1"/>
    </xf>
    <xf numFmtId="165" fontId="0" fillId="8" borderId="27" xfId="0" applyNumberFormat="1" applyFill="1" applyBorder="1" applyAlignment="1" applyProtection="1">
      <alignment horizontal="center" vertical="center"/>
      <protection locked="0"/>
    </xf>
    <xf numFmtId="165" fontId="0" fillId="8" borderId="48" xfId="0" applyNumberFormat="1" applyFill="1" applyBorder="1" applyAlignment="1" applyProtection="1">
      <alignment horizontal="center" vertical="center"/>
      <protection locked="0"/>
    </xf>
    <xf numFmtId="0" fontId="2" fillId="11" borderId="45" xfId="0" applyFont="1" applyFill="1" applyBorder="1" applyAlignment="1" applyProtection="1">
      <alignment vertical="center"/>
      <protection hidden="1"/>
    </xf>
    <xf numFmtId="2" fontId="2" fillId="11" borderId="26" xfId="0" applyNumberFormat="1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2" fontId="1" fillId="2" borderId="24" xfId="0" applyNumberFormat="1" applyFont="1" applyFill="1" applyBorder="1" applyAlignment="1" applyProtection="1">
      <alignment horizontal="center" vertical="center"/>
      <protection hidden="1"/>
    </xf>
    <xf numFmtId="9" fontId="1" fillId="2" borderId="7" xfId="0" applyNumberFormat="1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2" fontId="1" fillId="2" borderId="26" xfId="0" applyNumberFormat="1" applyFont="1" applyFill="1" applyBorder="1" applyAlignment="1" applyProtection="1">
      <alignment horizontal="center" vertical="center"/>
      <protection hidden="1"/>
    </xf>
    <xf numFmtId="9" fontId="13" fillId="12" borderId="10" xfId="0" applyNumberFormat="1" applyFont="1" applyFill="1" applyBorder="1" applyAlignment="1" applyProtection="1">
      <alignment horizontal="center" vertical="center"/>
      <protection hidden="1"/>
    </xf>
    <xf numFmtId="0" fontId="13" fillId="12" borderId="49" xfId="0" applyFont="1" applyFill="1" applyBorder="1" applyAlignment="1" applyProtection="1">
      <alignment vertical="center"/>
      <protection hidden="1"/>
    </xf>
    <xf numFmtId="2" fontId="13" fillId="12" borderId="27" xfId="0" applyNumberFormat="1" applyFont="1" applyFill="1" applyBorder="1" applyAlignment="1" applyProtection="1">
      <alignment horizontal="center" vertical="center"/>
      <protection hidden="1"/>
    </xf>
    <xf numFmtId="2" fontId="13" fillId="12" borderId="48" xfId="0" applyNumberFormat="1" applyFont="1" applyFill="1" applyBorder="1" applyAlignment="1" applyProtection="1">
      <alignment horizontal="center" vertical="center"/>
      <protection hidden="1"/>
    </xf>
    <xf numFmtId="0" fontId="1" fillId="10" borderId="26" xfId="0" applyFont="1" applyFill="1" applyBorder="1" applyAlignment="1" applyProtection="1">
      <alignment horizontal="center" vertical="center"/>
      <protection hidden="1"/>
    </xf>
    <xf numFmtId="0" fontId="12" fillId="10" borderId="34" xfId="0" applyFont="1" applyFill="1" applyBorder="1" applyAlignment="1" applyProtection="1">
      <alignment horizontal="center" vertical="center" readingOrder="2"/>
      <protection hidden="1"/>
    </xf>
    <xf numFmtId="0" fontId="12" fillId="4" borderId="30" xfId="0" applyFont="1" applyFill="1" applyBorder="1" applyAlignment="1" applyProtection="1">
      <alignment horizontal="center" vertical="center" wrapText="1"/>
      <protection hidden="1"/>
    </xf>
    <xf numFmtId="165" fontId="0" fillId="8" borderId="18" xfId="0" applyNumberFormat="1" applyFill="1" applyBorder="1" applyAlignment="1" applyProtection="1">
      <alignment horizontal="center" vertical="center"/>
      <protection locked="0"/>
    </xf>
    <xf numFmtId="2" fontId="13" fillId="12" borderId="18" xfId="0" applyNumberFormat="1" applyFont="1" applyFill="1" applyBorder="1" applyAlignment="1" applyProtection="1">
      <alignment horizontal="center" vertical="center"/>
      <protection hidden="1"/>
    </xf>
    <xf numFmtId="9" fontId="9" fillId="5" borderId="32" xfId="0" applyNumberFormat="1" applyFont="1" applyFill="1" applyBorder="1" applyAlignment="1" applyProtection="1">
      <alignment horizontal="center" vertical="center" wrapText="1" readingOrder="2"/>
      <protection hidden="1"/>
    </xf>
    <xf numFmtId="164" fontId="5" fillId="9" borderId="40" xfId="0" applyNumberFormat="1" applyFont="1" applyFill="1" applyBorder="1" applyAlignment="1" applyProtection="1">
      <alignment horizontal="center" vertical="center" wrapText="1" readingOrder="2"/>
      <protection hidden="1"/>
    </xf>
    <xf numFmtId="164" fontId="5" fillId="9" borderId="39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3" borderId="14" xfId="0" applyFont="1" applyFill="1" applyBorder="1" applyAlignment="1" applyProtection="1">
      <alignment horizontal="center" vertical="center" wrapText="1" readingOrder="2"/>
      <protection hidden="1"/>
    </xf>
    <xf numFmtId="0" fontId="5" fillId="3" borderId="17" xfId="0" applyFont="1" applyFill="1" applyBorder="1" applyAlignment="1" applyProtection="1">
      <alignment horizontal="center" vertical="center" wrapText="1" readingOrder="2"/>
      <protection hidden="1"/>
    </xf>
    <xf numFmtId="0" fontId="5" fillId="3" borderId="37" xfId="0" applyFont="1" applyFill="1" applyBorder="1" applyAlignment="1" applyProtection="1">
      <alignment horizontal="center" vertical="center" wrapText="1" readingOrder="2"/>
      <protection hidden="1"/>
    </xf>
    <xf numFmtId="164" fontId="6" fillId="9" borderId="40" xfId="1" applyNumberFormat="1" applyFont="1" applyFill="1" applyBorder="1" applyAlignment="1" applyProtection="1">
      <alignment horizontal="center" vertical="center" wrapText="1" readingOrder="2"/>
      <protection locked="0" hidden="1"/>
    </xf>
    <xf numFmtId="164" fontId="6" fillId="9" borderId="39" xfId="1" applyNumberFormat="1" applyFont="1" applyFill="1" applyBorder="1" applyAlignment="1" applyProtection="1">
      <alignment horizontal="center" vertical="center" wrapText="1" readingOrder="2"/>
      <protection locked="0" hidden="1"/>
    </xf>
    <xf numFmtId="0" fontId="4" fillId="3" borderId="36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3" borderId="19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3" borderId="35" xfId="0" applyFont="1" applyFill="1" applyBorder="1" applyAlignment="1" applyProtection="1">
      <alignment horizontal="center" vertical="center" wrapText="1" readingOrder="2"/>
      <protection hidden="1"/>
    </xf>
    <xf numFmtId="0" fontId="4" fillId="3" borderId="34" xfId="0" applyFont="1" applyFill="1" applyBorder="1" applyAlignment="1" applyProtection="1">
      <alignment horizontal="center" vertical="center" wrapText="1" readingOrder="2"/>
      <protection hidden="1"/>
    </xf>
    <xf numFmtId="0" fontId="10" fillId="6" borderId="31" xfId="0" applyFont="1" applyFill="1" applyBorder="1" applyAlignment="1" applyProtection="1">
      <alignment horizontal="center" vertical="center" wrapText="1" readingOrder="2"/>
      <protection hidden="1"/>
    </xf>
    <xf numFmtId="0" fontId="10" fillId="6" borderId="32" xfId="0" applyFont="1" applyFill="1" applyBorder="1" applyAlignment="1" applyProtection="1">
      <alignment horizontal="center" vertical="center" wrapText="1" readingOrder="2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164" fontId="5" fillId="9" borderId="42" xfId="0" applyNumberFormat="1" applyFont="1" applyFill="1" applyBorder="1" applyAlignment="1" applyProtection="1">
      <alignment horizontal="center" vertical="center" wrapText="1" readingOrder="2"/>
      <protection hidden="1"/>
    </xf>
    <xf numFmtId="164" fontId="5" fillId="9" borderId="18" xfId="0" applyNumberFormat="1" applyFont="1" applyFill="1" applyBorder="1" applyAlignment="1" applyProtection="1">
      <alignment horizontal="center" vertical="center" wrapText="1" readingOrder="2"/>
      <protection hidden="1"/>
    </xf>
    <xf numFmtId="0" fontId="9" fillId="5" borderId="31" xfId="0" applyFont="1" applyFill="1" applyBorder="1" applyAlignment="1" applyProtection="1">
      <alignment horizontal="center" vertical="center" wrapText="1" readingOrder="2"/>
      <protection hidden="1"/>
    </xf>
    <xf numFmtId="0" fontId="9" fillId="5" borderId="32" xfId="0" applyFont="1" applyFill="1" applyBorder="1" applyAlignment="1" applyProtection="1">
      <alignment horizontal="center" vertical="center" wrapText="1" readingOrder="2"/>
      <protection hidden="1"/>
    </xf>
    <xf numFmtId="2" fontId="9" fillId="5" borderId="31" xfId="0" applyNumberFormat="1" applyFont="1" applyFill="1" applyBorder="1" applyAlignment="1" applyProtection="1">
      <alignment horizontal="center" vertical="center" wrapText="1" readingOrder="2"/>
      <protection hidden="1"/>
    </xf>
    <xf numFmtId="2" fontId="9" fillId="5" borderId="33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3" borderId="21" xfId="0" applyFont="1" applyFill="1" applyBorder="1" applyAlignment="1" applyProtection="1">
      <alignment horizontal="center" vertical="center" wrapText="1" readingOrder="2"/>
      <protection hidden="1"/>
    </xf>
    <xf numFmtId="0" fontId="4" fillId="3" borderId="22" xfId="0" applyFont="1" applyFill="1" applyBorder="1" applyAlignment="1" applyProtection="1">
      <alignment horizontal="center" vertical="center" wrapText="1" readingOrder="2"/>
      <protection hidden="1"/>
    </xf>
    <xf numFmtId="0" fontId="4" fillId="3" borderId="23" xfId="0" applyFont="1" applyFill="1" applyBorder="1" applyAlignment="1" applyProtection="1">
      <alignment horizontal="center" vertical="center" wrapText="1" readingOrder="2"/>
      <protection hidden="1"/>
    </xf>
    <xf numFmtId="0" fontId="4" fillId="3" borderId="15" xfId="0" applyFont="1" applyFill="1" applyBorder="1" applyAlignment="1" applyProtection="1">
      <alignment horizontal="center" vertical="center" wrapText="1" readingOrder="2"/>
      <protection hidden="1"/>
    </xf>
    <xf numFmtId="0" fontId="4" fillId="3" borderId="16" xfId="0" applyFont="1" applyFill="1" applyBorder="1" applyAlignment="1" applyProtection="1">
      <alignment horizontal="center" vertical="center" wrapText="1" readingOrder="2"/>
      <protection hidden="1"/>
    </xf>
    <xf numFmtId="0" fontId="4" fillId="3" borderId="28" xfId="0" applyFont="1" applyFill="1" applyBorder="1" applyAlignment="1" applyProtection="1">
      <alignment horizontal="center" vertical="center" wrapText="1" readingOrder="2"/>
      <protection hidden="1"/>
    </xf>
    <xf numFmtId="0" fontId="1" fillId="10" borderId="35" xfId="0" applyFont="1" applyFill="1" applyBorder="1" applyAlignment="1" applyProtection="1">
      <alignment horizontal="center" vertical="center"/>
      <protection hidden="1"/>
    </xf>
    <xf numFmtId="0" fontId="1" fillId="10" borderId="29" xfId="0" applyFont="1" applyFill="1" applyBorder="1" applyAlignment="1" applyProtection="1">
      <alignment horizontal="center" vertical="center"/>
      <protection hidden="1"/>
    </xf>
    <xf numFmtId="0" fontId="1" fillId="10" borderId="45" xfId="0" applyFont="1" applyFill="1" applyBorder="1" applyAlignment="1" applyProtection="1">
      <alignment horizontal="center" vertical="center"/>
      <protection hidden="1"/>
    </xf>
    <xf numFmtId="0" fontId="1" fillId="10" borderId="41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8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rightToLeft="1" tabSelected="1" topLeftCell="A17" zoomScale="80" zoomScaleNormal="80" workbookViewId="0">
      <selection activeCell="C20" sqref="C20"/>
    </sheetView>
  </sheetViews>
  <sheetFormatPr defaultRowHeight="14.25" x14ac:dyDescent="0.2"/>
  <cols>
    <col min="1" max="1" width="3" customWidth="1"/>
    <col min="2" max="2" width="11.25" customWidth="1"/>
    <col min="3" max="3" width="52.75" customWidth="1"/>
    <col min="4" max="4" width="9" customWidth="1"/>
    <col min="5" max="5" width="22.625" customWidth="1"/>
    <col min="6" max="6" width="6.625" customWidth="1"/>
    <col min="7" max="7" width="23.375" customWidth="1"/>
    <col min="8" max="8" width="7" customWidth="1"/>
    <col min="9" max="9" width="22.625" customWidth="1"/>
    <col min="10" max="10" width="6.75" customWidth="1"/>
    <col min="11" max="11" width="22.625" customWidth="1"/>
    <col min="12" max="12" width="7.125" customWidth="1"/>
  </cols>
  <sheetData>
    <row r="1" spans="2:12" ht="15" thickBot="1" x14ac:dyDescent="0.25"/>
    <row r="2" spans="2:12" ht="18" customHeight="1" x14ac:dyDescent="0.2">
      <c r="B2" s="82" t="s">
        <v>0</v>
      </c>
      <c r="C2" s="85" t="s">
        <v>1</v>
      </c>
      <c r="D2" s="64" t="s">
        <v>2</v>
      </c>
      <c r="E2" s="71">
        <v>1</v>
      </c>
      <c r="F2" s="72"/>
      <c r="G2" s="71">
        <v>2</v>
      </c>
      <c r="H2" s="72"/>
      <c r="I2" s="71">
        <v>3</v>
      </c>
      <c r="J2" s="72"/>
      <c r="K2" s="71">
        <v>4</v>
      </c>
      <c r="L2" s="72"/>
    </row>
    <row r="3" spans="2:12" ht="18" customHeight="1" x14ac:dyDescent="0.2">
      <c r="B3" s="83"/>
      <c r="C3" s="86"/>
      <c r="D3" s="65"/>
      <c r="E3" s="69"/>
      <c r="F3" s="70"/>
      <c r="G3" s="69"/>
      <c r="H3" s="70"/>
      <c r="I3" s="69"/>
      <c r="J3" s="70"/>
      <c r="K3" s="69"/>
      <c r="L3" s="70"/>
    </row>
    <row r="4" spans="2:12" ht="16.5" thickBot="1" x14ac:dyDescent="0.25">
      <c r="B4" s="84"/>
      <c r="C4" s="87"/>
      <c r="D4" s="66"/>
      <c r="E4" s="27" t="s">
        <v>3</v>
      </c>
      <c r="F4" s="28" t="s">
        <v>4</v>
      </c>
      <c r="G4" s="27" t="s">
        <v>3</v>
      </c>
      <c r="H4" s="28" t="s">
        <v>4</v>
      </c>
      <c r="I4" s="27" t="s">
        <v>3</v>
      </c>
      <c r="J4" s="28" t="s">
        <v>4</v>
      </c>
      <c r="K4" s="27" t="s">
        <v>3</v>
      </c>
      <c r="L4" s="28" t="s">
        <v>4</v>
      </c>
    </row>
    <row r="5" spans="2:12" ht="25.5" customHeight="1" x14ac:dyDescent="0.2">
      <c r="B5" s="24" t="s">
        <v>28</v>
      </c>
      <c r="C5" s="25" t="s">
        <v>48</v>
      </c>
      <c r="D5" s="26">
        <f>SUM(D6:D7)</f>
        <v>0.25</v>
      </c>
      <c r="E5" s="67">
        <f>SUM(F6:F7)</f>
        <v>0</v>
      </c>
      <c r="F5" s="68"/>
      <c r="G5" s="67">
        <f>SUM(H6:H7)</f>
        <v>0</v>
      </c>
      <c r="H5" s="68"/>
      <c r="I5" s="67">
        <f>SUM(J6:J7)</f>
        <v>0</v>
      </c>
      <c r="J5" s="68"/>
      <c r="K5" s="67">
        <f>SUM(L6:L7)</f>
        <v>0</v>
      </c>
      <c r="L5" s="68"/>
    </row>
    <row r="6" spans="2:12" ht="25.5" customHeight="1" x14ac:dyDescent="0.2">
      <c r="B6" s="2" t="s">
        <v>43</v>
      </c>
      <c r="C6" s="3" t="s">
        <v>8</v>
      </c>
      <c r="D6" s="4">
        <v>0.15</v>
      </c>
      <c r="E6" s="5"/>
      <c r="F6" s="33">
        <f>IFERROR(MAX(MIN(E6*5-15,15),0),0)</f>
        <v>0</v>
      </c>
      <c r="G6" s="5"/>
      <c r="H6" s="33">
        <f>IFERROR(MAX(MIN(G6*5-15,15),0),0)</f>
        <v>0</v>
      </c>
      <c r="I6" s="5"/>
      <c r="J6" s="33">
        <f>IFERROR(MAX(MIN(I6*5-15,15),0),0)</f>
        <v>0</v>
      </c>
      <c r="K6" s="5"/>
      <c r="L6" s="33">
        <f>IFERROR(MAX(MIN(K6*5-15,15),0),0)</f>
        <v>0</v>
      </c>
    </row>
    <row r="7" spans="2:12" ht="25.5" customHeight="1" thickBot="1" x14ac:dyDescent="0.25">
      <c r="B7" s="2" t="s">
        <v>44</v>
      </c>
      <c r="C7" s="3" t="s">
        <v>21</v>
      </c>
      <c r="D7" s="7">
        <v>0.1</v>
      </c>
      <c r="E7" s="8"/>
      <c r="F7" s="34">
        <f>IFERROR(MIN(E7*5,10),0)</f>
        <v>0</v>
      </c>
      <c r="G7" s="8"/>
      <c r="H7" s="34">
        <f>IFERROR(MIN(G7*5,10),0)</f>
        <v>0</v>
      </c>
      <c r="I7" s="8"/>
      <c r="J7" s="34">
        <f>IFERROR(MIN(I7*5,10),0)</f>
        <v>0</v>
      </c>
      <c r="K7" s="8"/>
      <c r="L7" s="34">
        <f>IFERROR(MIN(K7*5,10),0)</f>
        <v>0</v>
      </c>
    </row>
    <row r="8" spans="2:12" ht="24.75" customHeight="1" x14ac:dyDescent="0.2">
      <c r="B8" s="24" t="s">
        <v>29</v>
      </c>
      <c r="C8" s="25" t="s">
        <v>7</v>
      </c>
      <c r="D8" s="26">
        <f>SUM(D9:D10)</f>
        <v>0.15</v>
      </c>
      <c r="E8" s="67">
        <f>SUM(F9:F10)</f>
        <v>0</v>
      </c>
      <c r="F8" s="68"/>
      <c r="G8" s="67">
        <f>SUM(H9:H10)</f>
        <v>0</v>
      </c>
      <c r="H8" s="68"/>
      <c r="I8" s="67">
        <f>SUM(J9:J10)</f>
        <v>0</v>
      </c>
      <c r="J8" s="68"/>
      <c r="K8" s="67">
        <f>SUM(L9:L10)</f>
        <v>0</v>
      </c>
      <c r="L8" s="68"/>
    </row>
    <row r="9" spans="2:12" ht="24.75" customHeight="1" x14ac:dyDescent="0.2">
      <c r="B9" s="2" t="s">
        <v>45</v>
      </c>
      <c r="C9" s="3" t="s">
        <v>8</v>
      </c>
      <c r="D9" s="4">
        <v>0.06</v>
      </c>
      <c r="E9" s="5"/>
      <c r="F9" s="33">
        <f>IFERROR(MAX(MIN(E9*2-2,6),0),0)</f>
        <v>0</v>
      </c>
      <c r="G9" s="5"/>
      <c r="H9" s="33">
        <f>IFERROR(MAX(MIN(G9*2-2,6),0),0)</f>
        <v>0</v>
      </c>
      <c r="I9" s="5"/>
      <c r="J9" s="33">
        <f>IFERROR(MAX(MIN(I9*2-2,6),0),0)</f>
        <v>0</v>
      </c>
      <c r="K9" s="5"/>
      <c r="L9" s="33">
        <f>IFERROR(MAX(MIN(K9*2-2,6),0),0)</f>
        <v>0</v>
      </c>
    </row>
    <row r="10" spans="2:12" ht="57.75" thickBot="1" x14ac:dyDescent="0.25">
      <c r="B10" s="2" t="s">
        <v>46</v>
      </c>
      <c r="C10" s="6" t="s">
        <v>14</v>
      </c>
      <c r="D10" s="7">
        <v>0.09</v>
      </c>
      <c r="E10" s="8"/>
      <c r="F10" s="34"/>
      <c r="G10" s="8"/>
      <c r="H10" s="34"/>
      <c r="I10" s="8"/>
      <c r="J10" s="34"/>
      <c r="K10" s="8"/>
      <c r="L10" s="34"/>
    </row>
    <row r="11" spans="2:12" ht="28.5" customHeight="1" x14ac:dyDescent="0.2">
      <c r="B11" s="24" t="s">
        <v>30</v>
      </c>
      <c r="C11" s="25" t="s">
        <v>47</v>
      </c>
      <c r="D11" s="26">
        <v>0.1</v>
      </c>
      <c r="E11" s="62">
        <f>SUMPRODUCT($D12:$D16,F12:F16)*$D$13</f>
        <v>0</v>
      </c>
      <c r="F11" s="63"/>
      <c r="G11" s="62">
        <f>SUMPRODUCT($D12:$D16,H12:H16)*$D$13</f>
        <v>0</v>
      </c>
      <c r="H11" s="63"/>
      <c r="I11" s="62">
        <f>SUMPRODUCT($D12:$D16,J12:J16)*$D$13</f>
        <v>0</v>
      </c>
      <c r="J11" s="63"/>
      <c r="K11" s="62">
        <f>SUMPRODUCT($D12:$D16,L12:L16)*$D$13</f>
        <v>0</v>
      </c>
      <c r="L11" s="63"/>
    </row>
    <row r="12" spans="2:12" ht="25.5" customHeight="1" thickBot="1" x14ac:dyDescent="0.25">
      <c r="B12" s="9" t="s">
        <v>30</v>
      </c>
      <c r="C12" s="6" t="s">
        <v>49</v>
      </c>
      <c r="D12" s="7">
        <v>0.1</v>
      </c>
      <c r="E12" s="8"/>
      <c r="F12" s="34">
        <f>IFERROR(MIN(E12*5,10),0)</f>
        <v>0</v>
      </c>
      <c r="G12" s="8"/>
      <c r="H12" s="34">
        <f>IFERROR(MIN(G12*5,10),0)</f>
        <v>0</v>
      </c>
      <c r="I12" s="8"/>
      <c r="J12" s="34">
        <f>IFERROR(MIN(I12*5,10),0)</f>
        <v>0</v>
      </c>
      <c r="K12" s="8"/>
      <c r="L12" s="34">
        <f>IFERROR(MIN(K12*5,10),0)</f>
        <v>0</v>
      </c>
    </row>
    <row r="13" spans="2:12" ht="25.5" customHeight="1" x14ac:dyDescent="0.2">
      <c r="B13" s="24" t="s">
        <v>31</v>
      </c>
      <c r="C13" s="25" t="s">
        <v>9</v>
      </c>
      <c r="D13" s="26">
        <f>SUM(D14:D18)</f>
        <v>0.15</v>
      </c>
      <c r="E13" s="62">
        <f>SUMPRODUCT($D14:$D18,F14:F18)*$D$13</f>
        <v>0</v>
      </c>
      <c r="F13" s="63"/>
      <c r="G13" s="62">
        <f>SUMPRODUCT($D14:$D18,H14:H18)*$D$13</f>
        <v>0</v>
      </c>
      <c r="H13" s="63"/>
      <c r="I13" s="62">
        <f>SUMPRODUCT($D14:$D18,J14:J18)*$D$13</f>
        <v>0</v>
      </c>
      <c r="J13" s="63"/>
      <c r="K13" s="62">
        <f>SUMPRODUCT($D14:$D18,L14:L18)*$D$13</f>
        <v>0</v>
      </c>
      <c r="L13" s="63"/>
    </row>
    <row r="14" spans="2:12" ht="18" customHeight="1" x14ac:dyDescent="0.2">
      <c r="B14" s="9" t="s">
        <v>38</v>
      </c>
      <c r="C14" s="10" t="s">
        <v>11</v>
      </c>
      <c r="D14" s="11">
        <v>0.03</v>
      </c>
      <c r="E14" s="32"/>
      <c r="F14" s="13"/>
      <c r="G14" s="32"/>
      <c r="H14" s="13"/>
      <c r="I14" s="32"/>
      <c r="J14" s="13"/>
      <c r="K14" s="32"/>
      <c r="L14" s="13"/>
    </row>
    <row r="15" spans="2:12" ht="18" customHeight="1" x14ac:dyDescent="0.2">
      <c r="B15" s="9" t="s">
        <v>39</v>
      </c>
      <c r="C15" s="10" t="s">
        <v>12</v>
      </c>
      <c r="D15" s="11">
        <v>0.03</v>
      </c>
      <c r="E15" s="32"/>
      <c r="F15" s="13"/>
      <c r="G15" s="32"/>
      <c r="H15" s="13"/>
      <c r="I15" s="32"/>
      <c r="J15" s="13"/>
      <c r="K15" s="32"/>
      <c r="L15" s="13"/>
    </row>
    <row r="16" spans="2:12" ht="18" customHeight="1" x14ac:dyDescent="0.2">
      <c r="B16" s="9" t="s">
        <v>40</v>
      </c>
      <c r="C16" s="10" t="s">
        <v>13</v>
      </c>
      <c r="D16" s="11">
        <v>0.03</v>
      </c>
      <c r="E16" s="32"/>
      <c r="F16" s="13"/>
      <c r="G16" s="32"/>
      <c r="H16" s="13"/>
      <c r="I16" s="32"/>
      <c r="J16" s="13"/>
      <c r="K16" s="32"/>
      <c r="L16" s="13"/>
    </row>
    <row r="17" spans="2:12" ht="18" customHeight="1" x14ac:dyDescent="0.2">
      <c r="B17" s="9" t="s">
        <v>41</v>
      </c>
      <c r="C17" s="10" t="s">
        <v>27</v>
      </c>
      <c r="D17" s="11">
        <v>0.03</v>
      </c>
      <c r="E17" s="12"/>
      <c r="F17" s="14"/>
      <c r="G17" s="12"/>
      <c r="H17" s="14"/>
      <c r="I17" s="12"/>
      <c r="J17" s="14"/>
      <c r="K17" s="12"/>
      <c r="L17" s="14"/>
    </row>
    <row r="18" spans="2:12" ht="18" customHeight="1" thickBot="1" x14ac:dyDescent="0.25">
      <c r="B18" s="9" t="s">
        <v>42</v>
      </c>
      <c r="C18" s="15" t="s">
        <v>26</v>
      </c>
      <c r="D18" s="16">
        <v>0.03</v>
      </c>
      <c r="E18" s="17"/>
      <c r="F18" s="18"/>
      <c r="G18" s="17"/>
      <c r="H18" s="18"/>
      <c r="I18" s="17"/>
      <c r="J18" s="18"/>
      <c r="K18" s="17"/>
      <c r="L18" s="18"/>
    </row>
    <row r="19" spans="2:12" ht="25.5" customHeight="1" x14ac:dyDescent="0.2">
      <c r="B19" s="29" t="s">
        <v>32</v>
      </c>
      <c r="C19" s="30" t="s">
        <v>10</v>
      </c>
      <c r="D19" s="26">
        <f>SUM(D20:D24)</f>
        <v>0.35</v>
      </c>
      <c r="E19" s="76">
        <f>SUMPRODUCT($D20:$D24,F20:F24)*$D$19</f>
        <v>0</v>
      </c>
      <c r="F19" s="77"/>
      <c r="G19" s="76">
        <f>SUMPRODUCT($D20:$D24,H20:H24)*$D$19</f>
        <v>0</v>
      </c>
      <c r="H19" s="77"/>
      <c r="I19" s="76">
        <f>SUMPRODUCT($D20:$D24,J20:J24)*$D$19</f>
        <v>0</v>
      </c>
      <c r="J19" s="77"/>
      <c r="K19" s="76">
        <f>SUMPRODUCT($D20:$D24,L20:L24)*$D$19</f>
        <v>0</v>
      </c>
      <c r="L19" s="77"/>
    </row>
    <row r="20" spans="2:12" ht="105" x14ac:dyDescent="0.2">
      <c r="B20" s="9" t="s">
        <v>33</v>
      </c>
      <c r="C20" s="10" t="s">
        <v>50</v>
      </c>
      <c r="D20" s="11">
        <v>0.15</v>
      </c>
      <c r="E20" s="32"/>
      <c r="F20" s="31"/>
      <c r="G20" s="32"/>
      <c r="H20" s="31"/>
      <c r="I20" s="32"/>
      <c r="J20" s="31"/>
      <c r="K20" s="32"/>
      <c r="L20" s="31"/>
    </row>
    <row r="21" spans="2:12" ht="75" x14ac:dyDescent="0.2">
      <c r="B21" s="9" t="s">
        <v>34</v>
      </c>
      <c r="C21" s="10" t="s">
        <v>22</v>
      </c>
      <c r="D21" s="11">
        <v>0.05</v>
      </c>
      <c r="E21" s="32"/>
      <c r="F21" s="31"/>
      <c r="G21" s="32"/>
      <c r="H21" s="31"/>
      <c r="I21" s="32"/>
      <c r="J21" s="31"/>
      <c r="K21" s="32"/>
      <c r="L21" s="31"/>
    </row>
    <row r="22" spans="2:12" ht="30" x14ac:dyDescent="0.2">
      <c r="B22" s="9" t="s">
        <v>35</v>
      </c>
      <c r="C22" s="10" t="s">
        <v>23</v>
      </c>
      <c r="D22" s="11">
        <v>0.05</v>
      </c>
      <c r="E22" s="12"/>
      <c r="F22" s="14"/>
      <c r="G22" s="12"/>
      <c r="H22" s="14"/>
      <c r="I22" s="12"/>
      <c r="J22" s="14"/>
      <c r="K22" s="12"/>
      <c r="L22" s="14"/>
    </row>
    <row r="23" spans="2:12" ht="60" x14ac:dyDescent="0.2">
      <c r="B23" s="9" t="s">
        <v>36</v>
      </c>
      <c r="C23" s="19" t="s">
        <v>24</v>
      </c>
      <c r="D23" s="20">
        <v>0.05</v>
      </c>
      <c r="E23" s="21"/>
      <c r="F23" s="22"/>
      <c r="G23" s="21"/>
      <c r="H23" s="22"/>
      <c r="I23" s="21"/>
      <c r="J23" s="22"/>
      <c r="K23" s="21"/>
      <c r="L23" s="22"/>
    </row>
    <row r="24" spans="2:12" ht="30.75" thickBot="1" x14ac:dyDescent="0.25">
      <c r="B24" s="9" t="s">
        <v>37</v>
      </c>
      <c r="C24" s="23" t="s">
        <v>25</v>
      </c>
      <c r="D24" s="16">
        <v>0.05</v>
      </c>
      <c r="E24" s="17"/>
      <c r="F24" s="14"/>
      <c r="G24" s="17"/>
      <c r="H24" s="14"/>
      <c r="I24" s="17"/>
      <c r="J24" s="14"/>
      <c r="K24" s="17"/>
      <c r="L24" s="14"/>
    </row>
    <row r="25" spans="2:12" ht="23.25" customHeight="1" thickBot="1" x14ac:dyDescent="0.25">
      <c r="B25" s="78" t="s">
        <v>5</v>
      </c>
      <c r="C25" s="79"/>
      <c r="D25" s="61">
        <f>SUM(D5,D8,D11,D13,D19)</f>
        <v>1</v>
      </c>
      <c r="E25" s="80">
        <f>SUM(E5,E8,E13,E19)</f>
        <v>0</v>
      </c>
      <c r="F25" s="81"/>
      <c r="G25" s="80">
        <f>SUM(G5,G8,G13,G19)</f>
        <v>0</v>
      </c>
      <c r="H25" s="81"/>
      <c r="I25" s="80">
        <f>SUM(I5,I8,I13,I19)</f>
        <v>0</v>
      </c>
      <c r="J25" s="81"/>
      <c r="K25" s="80">
        <f>SUM(K5,K8,K13,K19)</f>
        <v>0</v>
      </c>
      <c r="L25" s="81"/>
    </row>
    <row r="26" spans="2:12" ht="22.5" customHeight="1" thickBot="1" x14ac:dyDescent="0.25">
      <c r="B26" s="73" t="s">
        <v>6</v>
      </c>
      <c r="C26" s="74"/>
      <c r="D26" s="1"/>
      <c r="E26" s="75" t="str">
        <f>IF(E25&gt;=70,"V","X")</f>
        <v>X</v>
      </c>
      <c r="F26" s="75"/>
      <c r="G26" s="75" t="str">
        <f>IF(G25&gt;=70,"V","X")</f>
        <v>X</v>
      </c>
      <c r="H26" s="75"/>
      <c r="I26" s="75" t="str">
        <f>IF(I25&gt;=70,"V","X")</f>
        <v>X</v>
      </c>
      <c r="J26" s="75"/>
      <c r="K26" s="75" t="str">
        <f>IF(K25&gt;=70,"V","X")</f>
        <v>X</v>
      </c>
      <c r="L26" s="75"/>
    </row>
  </sheetData>
  <mergeCells count="41">
    <mergeCell ref="E13:F13"/>
    <mergeCell ref="G13:H13"/>
    <mergeCell ref="G25:H25"/>
    <mergeCell ref="I26:J26"/>
    <mergeCell ref="G26:H26"/>
    <mergeCell ref="I19:J19"/>
    <mergeCell ref="I13:J13"/>
    <mergeCell ref="K13:L13"/>
    <mergeCell ref="I5:J5"/>
    <mergeCell ref="K5:L5"/>
    <mergeCell ref="K25:L25"/>
    <mergeCell ref="K26:L26"/>
    <mergeCell ref="K19:L19"/>
    <mergeCell ref="I25:J25"/>
    <mergeCell ref="B26:C26"/>
    <mergeCell ref="E26:F26"/>
    <mergeCell ref="G19:H19"/>
    <mergeCell ref="G2:H2"/>
    <mergeCell ref="G8:H8"/>
    <mergeCell ref="E8:F8"/>
    <mergeCell ref="E3:F3"/>
    <mergeCell ref="G3:H3"/>
    <mergeCell ref="B25:C25"/>
    <mergeCell ref="E25:F25"/>
    <mergeCell ref="E19:F19"/>
    <mergeCell ref="G5:H5"/>
    <mergeCell ref="E5:F5"/>
    <mergeCell ref="B2:B4"/>
    <mergeCell ref="C2:C4"/>
    <mergeCell ref="E2:F2"/>
    <mergeCell ref="E11:F11"/>
    <mergeCell ref="G11:H11"/>
    <mergeCell ref="I11:J11"/>
    <mergeCell ref="K11:L11"/>
    <mergeCell ref="D2:D4"/>
    <mergeCell ref="I8:J8"/>
    <mergeCell ref="I3:J3"/>
    <mergeCell ref="K3:L3"/>
    <mergeCell ref="I2:J2"/>
    <mergeCell ref="K2:L2"/>
    <mergeCell ref="K8:L8"/>
  </mergeCells>
  <conditionalFormatting sqref="E26:F26">
    <cfRule type="expression" dxfId="7" priority="23">
      <formula>E26="X"</formula>
    </cfRule>
    <cfRule type="expression" dxfId="6" priority="24">
      <formula>E26="V"</formula>
    </cfRule>
  </conditionalFormatting>
  <conditionalFormatting sqref="G26:H26">
    <cfRule type="expression" dxfId="5" priority="5">
      <formula>G26="X"</formula>
    </cfRule>
    <cfRule type="expression" dxfId="4" priority="6">
      <formula>G26="V"</formula>
    </cfRule>
  </conditionalFormatting>
  <conditionalFormatting sqref="I26:J26">
    <cfRule type="expression" dxfId="3" priority="3">
      <formula>I26="X"</formula>
    </cfRule>
    <cfRule type="expression" dxfId="2" priority="4">
      <formula>I26="V"</formula>
    </cfRule>
  </conditionalFormatting>
  <conditionalFormatting sqref="K26:L26">
    <cfRule type="expression" dxfId="1" priority="1">
      <formula>K26="X"</formula>
    </cfRule>
    <cfRule type="expression" dxfId="0" priority="2">
      <formula>K26="V"</formula>
    </cfRule>
  </conditionalFormatting>
  <dataValidations count="1">
    <dataValidation allowBlank="1" showInputMessage="1" showErrorMessage="1" errorTitle="שגיאה" error="יש להזין ציון בין 0 ל 10" sqref="E14:E18 E20:E24 I14:I18 G14:G18 G20:G24 I20:I24 K14:K18 K20:K24"/>
  </dataValidations>
  <pageMargins left="0.7" right="0.7" top="0.75" bottom="0.75" header="0.3" footer="0.3"/>
  <pageSetup paperSize="9" orientation="portrait" r:id="rId1"/>
  <ignoredErrors>
    <ignoredError sqref="E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workbookViewId="0"/>
  </sheetViews>
  <sheetFormatPr defaultRowHeight="14.25" x14ac:dyDescent="0.2"/>
  <cols>
    <col min="1" max="2" width="9" customWidth="1"/>
    <col min="3" max="3" width="18.125" customWidth="1"/>
    <col min="4" max="7" width="19.125" customWidth="1"/>
  </cols>
  <sheetData>
    <row r="1" spans="1:7" ht="15" thickBot="1" x14ac:dyDescent="0.25"/>
    <row r="2" spans="1:7" ht="15" x14ac:dyDescent="0.2">
      <c r="A2" s="35"/>
      <c r="B2" s="35"/>
      <c r="C2" s="88"/>
      <c r="D2" s="36">
        <v>1</v>
      </c>
      <c r="E2" s="37">
        <v>2</v>
      </c>
      <c r="F2" s="36">
        <v>3</v>
      </c>
      <c r="G2" s="57">
        <v>4</v>
      </c>
    </row>
    <row r="3" spans="1:7" ht="15.75" thickBot="1" x14ac:dyDescent="0.25">
      <c r="A3" s="35"/>
      <c r="B3" s="35"/>
      <c r="C3" s="89"/>
      <c r="D3" s="38"/>
      <c r="E3" s="39"/>
      <c r="F3" s="38"/>
      <c r="G3" s="58"/>
    </row>
    <row r="4" spans="1:7" x14ac:dyDescent="0.2">
      <c r="A4" s="35"/>
      <c r="B4" s="35"/>
      <c r="C4" s="40" t="s">
        <v>15</v>
      </c>
      <c r="D4" s="41"/>
      <c r="E4" s="42"/>
      <c r="F4" s="41"/>
      <c r="G4" s="59"/>
    </row>
    <row r="5" spans="1:7" ht="15" thickBot="1" x14ac:dyDescent="0.25">
      <c r="A5" s="35"/>
      <c r="B5" s="35"/>
      <c r="C5" s="43" t="s">
        <v>16</v>
      </c>
      <c r="D5" s="44">
        <f>IFERROR(MIN($D$4:$G$4)/D4*100,0)</f>
        <v>0</v>
      </c>
      <c r="E5" s="44">
        <f t="shared" ref="E5:G5" si="0">IFERROR(MIN($D$4:$G$4)/E4*100,0)</f>
        <v>0</v>
      </c>
      <c r="F5" s="44">
        <f t="shared" si="0"/>
        <v>0</v>
      </c>
      <c r="G5" s="44">
        <f t="shared" si="0"/>
        <v>0</v>
      </c>
    </row>
    <row r="6" spans="1:7" ht="15" thickBot="1" x14ac:dyDescent="0.25">
      <c r="A6" s="35"/>
      <c r="B6" s="35"/>
      <c r="C6" s="35"/>
      <c r="D6" s="45"/>
      <c r="E6" s="35"/>
      <c r="F6" s="45"/>
      <c r="G6" s="35"/>
    </row>
    <row r="7" spans="1:7" ht="15" x14ac:dyDescent="0.2">
      <c r="A7" s="35"/>
      <c r="B7" s="46">
        <v>0.6</v>
      </c>
      <c r="C7" s="47" t="s">
        <v>17</v>
      </c>
      <c r="D7" s="48">
        <f>איכות!E25</f>
        <v>0</v>
      </c>
      <c r="E7" s="48">
        <f>איכות!G25</f>
        <v>0</v>
      </c>
      <c r="F7" s="48">
        <f>איכות!I25</f>
        <v>0</v>
      </c>
      <c r="G7" s="48">
        <f>איכות!K25</f>
        <v>0</v>
      </c>
    </row>
    <row r="8" spans="1:7" ht="15.75" thickBot="1" x14ac:dyDescent="0.25">
      <c r="A8" s="35"/>
      <c r="B8" s="49">
        <v>0.4</v>
      </c>
      <c r="C8" s="50" t="s">
        <v>18</v>
      </c>
      <c r="D8" s="51">
        <f>D5</f>
        <v>0</v>
      </c>
      <c r="E8" s="51">
        <f t="shared" ref="E8:G8" si="1">E5</f>
        <v>0</v>
      </c>
      <c r="F8" s="51">
        <f>F5</f>
        <v>0</v>
      </c>
      <c r="G8" s="51">
        <f t="shared" si="1"/>
        <v>0</v>
      </c>
    </row>
    <row r="9" spans="1:7" ht="15" x14ac:dyDescent="0.2">
      <c r="A9" s="35"/>
      <c r="B9" s="52">
        <f>SUM(B7:B8)</f>
        <v>1</v>
      </c>
      <c r="C9" s="53" t="s">
        <v>19</v>
      </c>
      <c r="D9" s="54">
        <f t="shared" ref="D9:G9" si="2">SUMPRODUCT($B7:$B8,D7:D8)</f>
        <v>0</v>
      </c>
      <c r="E9" s="55">
        <f t="shared" si="2"/>
        <v>0</v>
      </c>
      <c r="F9" s="54">
        <f t="shared" si="2"/>
        <v>0</v>
      </c>
      <c r="G9" s="60">
        <f t="shared" si="2"/>
        <v>0</v>
      </c>
    </row>
    <row r="10" spans="1:7" ht="15.75" thickBot="1" x14ac:dyDescent="0.25">
      <c r="A10" s="35"/>
      <c r="B10" s="90" t="s">
        <v>20</v>
      </c>
      <c r="C10" s="91"/>
      <c r="D10" s="56">
        <f>RANK(D9,$D$9:$G$9,0)</f>
        <v>1</v>
      </c>
      <c r="E10" s="56">
        <f t="shared" ref="E10:G10" si="3">RANK(E9,$D$9:$G$9,0)</f>
        <v>1</v>
      </c>
      <c r="F10" s="56">
        <f t="shared" si="3"/>
        <v>1</v>
      </c>
      <c r="G10" s="56">
        <f t="shared" si="3"/>
        <v>1</v>
      </c>
    </row>
  </sheetData>
  <mergeCells count="2">
    <mergeCell ref="C2:C3"/>
    <mergeCell ref="B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458906-9290-4416-B9BA-D02F6F8AC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B9FE00-21E0-4F07-A7C2-883059FA2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94A2C-BE66-4216-A204-FA45E7577EB9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איכות</vt:lpstr>
      <vt:lpstr>איכות + מחיר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</dc:creator>
  <cp:lastModifiedBy>Stav Edri</cp:lastModifiedBy>
  <dcterms:created xsi:type="dcterms:W3CDTF">2016-06-19T12:49:23Z</dcterms:created>
  <dcterms:modified xsi:type="dcterms:W3CDTF">2017-07-11T08:20:01Z</dcterms:modified>
</cp:coreProperties>
</file>